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.sikorova\Desktop\"/>
    </mc:Choice>
  </mc:AlternateContent>
  <xr:revisionPtr revIDLastSave="0" documentId="8_{6D3D247B-519A-4B7D-8AA1-598F1E672881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Financování" sheetId="3" r:id="rId1"/>
    <sheet name="Arkusz1" sheetId="5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3" i="3" l="1"/>
  <c r="J44" i="3"/>
  <c r="J46" i="3" s="1"/>
  <c r="J31" i="3"/>
  <c r="J33" i="3" s="1"/>
  <c r="J14" i="3"/>
  <c r="I53" i="3"/>
  <c r="H53" i="3"/>
  <c r="G53" i="3"/>
  <c r="F53" i="3"/>
  <c r="E53" i="3"/>
  <c r="D53" i="3"/>
  <c r="C53" i="3"/>
  <c r="B53" i="3"/>
  <c r="I44" i="3"/>
  <c r="I46" i="3" s="1"/>
  <c r="H44" i="3"/>
  <c r="H46" i="3" s="1"/>
  <c r="G44" i="3"/>
  <c r="G46" i="3" s="1"/>
  <c r="F44" i="3"/>
  <c r="F46" i="3" s="1"/>
  <c r="E44" i="3"/>
  <c r="E46" i="3" s="1"/>
  <c r="D44" i="3"/>
  <c r="C44" i="3"/>
  <c r="C46" i="3" s="1"/>
  <c r="B44" i="3"/>
  <c r="B46" i="3" s="1"/>
  <c r="I31" i="3"/>
  <c r="H31" i="3"/>
  <c r="G31" i="3"/>
  <c r="F31" i="3"/>
  <c r="D31" i="3"/>
  <c r="D33" i="3" s="1"/>
  <c r="B31" i="3"/>
  <c r="E25" i="3"/>
  <c r="E31" i="3" s="1"/>
  <c r="C25" i="3"/>
  <c r="C31" i="3" s="1"/>
  <c r="C33" i="3" s="1"/>
  <c r="H14" i="3"/>
  <c r="F14" i="3"/>
  <c r="E14" i="3"/>
  <c r="D14" i="3"/>
  <c r="C14" i="3"/>
  <c r="B14" i="3"/>
  <c r="I9" i="3"/>
  <c r="G9" i="3"/>
  <c r="I8" i="3"/>
  <c r="G8" i="3"/>
  <c r="B55" i="3" l="1"/>
  <c r="J55" i="3"/>
  <c r="I14" i="3"/>
  <c r="G14" i="3"/>
  <c r="I55" i="3"/>
  <c r="C55" i="3"/>
  <c r="G55" i="3"/>
  <c r="F55" i="3"/>
  <c r="D55" i="3"/>
  <c r="D46" i="3"/>
  <c r="H55" i="3"/>
  <c r="H33" i="3"/>
  <c r="G33" i="3"/>
  <c r="E55" i="3"/>
  <c r="E33" i="3"/>
  <c r="B56" i="3"/>
  <c r="C4" i="3" s="1"/>
  <c r="C56" i="3" s="1"/>
  <c r="D4" i="3" s="1"/>
  <c r="B33" i="3"/>
  <c r="F33" i="3"/>
  <c r="I33" i="3"/>
  <c r="D56" i="3" l="1"/>
  <c r="E4" i="3" s="1"/>
  <c r="E56" i="3" s="1"/>
  <c r="F4" i="3" s="1"/>
  <c r="F56" i="3" s="1"/>
  <c r="G4" i="3" s="1"/>
  <c r="G56" i="3" s="1"/>
  <c r="H4" i="3" s="1"/>
  <c r="H56" i="3" s="1"/>
  <c r="I4" i="3" s="1"/>
  <c r="I56" i="3" s="1"/>
  <c r="J4" i="3" s="1"/>
  <c r="J56" i="3" s="1"/>
</calcChain>
</file>

<file path=xl/sharedStrings.xml><?xml version="1.0" encoding="utf-8"?>
<sst xmlns="http://schemas.openxmlformats.org/spreadsheetml/2006/main" count="75" uniqueCount="62">
  <si>
    <t>Všeobecný materiál</t>
  </si>
  <si>
    <t>Nákup služeb</t>
  </si>
  <si>
    <t>Skipasy, pernamentky výcviky</t>
  </si>
  <si>
    <t>Věcné dary a ocenění dětem, všeobecný materiál</t>
  </si>
  <si>
    <t>Sportovní poháry, medaile, trofeje a vybavení</t>
  </si>
  <si>
    <t>Pohoštění dětí - jídlo, potraviny a sladkosti</t>
  </si>
  <si>
    <t>Cestovné, dopravné, jízdné</t>
  </si>
  <si>
    <t>Startovné</t>
  </si>
  <si>
    <t>Skupinové vstupné do aquaparku Mosty</t>
  </si>
  <si>
    <t>Financování SRPŠ Mosty u Jablunkova</t>
  </si>
  <si>
    <t>Skutečnost 2016</t>
  </si>
  <si>
    <t>Skutečnost 2017</t>
  </si>
  <si>
    <t>Skutečnost 2018</t>
  </si>
  <si>
    <t>Skutečnost 2019</t>
  </si>
  <si>
    <t>Skutečnost 2020</t>
  </si>
  <si>
    <t>Skutečnost 2021</t>
  </si>
  <si>
    <t>Skutečnost 2022</t>
  </si>
  <si>
    <t>PŘÍJMY</t>
  </si>
  <si>
    <t>ke dni 12.12.</t>
  </si>
  <si>
    <t>01</t>
  </si>
  <si>
    <t>Převod z předchozího období</t>
  </si>
  <si>
    <t>02</t>
  </si>
  <si>
    <t>Školní ples</t>
  </si>
  <si>
    <t>Školní ples 2019 + předprodej konzumačních lístků ve 2018</t>
  </si>
  <si>
    <t>03</t>
  </si>
  <si>
    <t>Radovánky</t>
  </si>
  <si>
    <t>04</t>
  </si>
  <si>
    <t>Členské příspěvky ZŠ</t>
  </si>
  <si>
    <t>05</t>
  </si>
  <si>
    <t>Členské příspěvky MŠ</t>
  </si>
  <si>
    <t>06</t>
  </si>
  <si>
    <t>Dotace obce Mosty u Jablunkova</t>
  </si>
  <si>
    <t>Dotace na SKIpasy od Obce Mosty u Jablunkova</t>
  </si>
  <si>
    <t>Dar obce Mosty u Jabl. za aktivity dětí - odměny do tříd</t>
  </si>
  <si>
    <t>07</t>
  </si>
  <si>
    <t>Ostatní příjmy spolku (finanční dary a dotace)</t>
  </si>
  <si>
    <t>Celkové příjmy spolku</t>
  </si>
  <si>
    <t>VÝDAJE</t>
  </si>
  <si>
    <t>Pohoštění dětí - ochranné nápoje, tekutiny (sport)</t>
  </si>
  <si>
    <t>Vstupné</t>
  </si>
  <si>
    <t>Odměny do tříd za aktivity dětí - dar obce Mosty u Jabl.</t>
  </si>
  <si>
    <t>Vzdělávací programy a kurzy pro děti - platby agenturám</t>
  </si>
  <si>
    <t>08</t>
  </si>
  <si>
    <t>Celkové výdaje ZŠ</t>
  </si>
  <si>
    <t>Počet dětí v ZŠ</t>
  </si>
  <si>
    <t>Částka na dítě</t>
  </si>
  <si>
    <t>Pohoštění dětí - potraviny a sladkosti</t>
  </si>
  <si>
    <t>09</t>
  </si>
  <si>
    <t>Celkové výdaje MŠ</t>
  </si>
  <si>
    <t>Počet dětí v MŠ</t>
  </si>
  <si>
    <t>Bankovní výpisy, poplatky a transakce</t>
  </si>
  <si>
    <t>Členský příspěvek AŠSK</t>
  </si>
  <si>
    <t>Služby pošt</t>
  </si>
  <si>
    <t xml:space="preserve">Věcné dary </t>
  </si>
  <si>
    <t>Všeobecný materiál, kancelářské potřeby</t>
  </si>
  <si>
    <t>10</t>
  </si>
  <si>
    <t>Celkem ostatní výdaje spolku</t>
  </si>
  <si>
    <t>Celkové výdaje spolku (výdaje ZŠ+MŠ+Ostatní)</t>
  </si>
  <si>
    <t>Převod do nadcházejícího období</t>
  </si>
  <si>
    <t>Sloupec1</t>
  </si>
  <si>
    <t>Skutečnost 2023</t>
  </si>
  <si>
    <t>Plán na rok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</si>
</sst>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###&quot; dětí   &quot;"/>
  </numFmts>
  <fonts count="11" x14ac:knownFonts="1">
    <font>
      <sz val="10"/>
      <name val="Arial CE"/>
      <charset val="238"/>
    </font>
    <font>
      <b/>
      <sz val="10"/>
      <name val="Arial CE"/>
      <charset val="238"/>
    </font>
    <font>
      <sz val="28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8"/>
      <name val="Arial CE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0070C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164" fontId="10" fillId="0" borderId="0" applyBorder="0" applyProtection="0"/>
    <xf numFmtId="0" fontId="10" fillId="0" borderId="0" applyBorder="0" applyProtection="0"/>
    <xf numFmtId="0" fontId="10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0" fillId="0" borderId="0" applyBorder="0" applyProtection="0"/>
    <xf numFmtId="0" fontId="10" fillId="0" borderId="0" applyBorder="0" applyProtection="0"/>
    <xf numFmtId="0" fontId="1" fillId="0" borderId="0" applyBorder="0" applyProtection="0"/>
  </cellStyleXfs>
  <cellXfs count="51">
    <xf numFmtId="0" fontId="0" fillId="0" borderId="0" xfId="0"/>
    <xf numFmtId="49" fontId="0" fillId="0" borderId="0" xfId="0" applyNumberFormat="1"/>
    <xf numFmtId="164" fontId="10" fillId="0" borderId="0" xfId="1" applyBorder="1" applyProtection="1"/>
    <xf numFmtId="164" fontId="10" fillId="0" borderId="2" xfId="1" applyBorder="1" applyProtection="1"/>
    <xf numFmtId="164" fontId="2" fillId="0" borderId="1" xfId="1" applyFont="1" applyBorder="1" applyProtection="1"/>
    <xf numFmtId="0" fontId="0" fillId="0" borderId="3" xfId="0" applyBorder="1"/>
    <xf numFmtId="164" fontId="3" fillId="0" borderId="17" xfId="1" applyFont="1" applyBorder="1" applyProtection="1"/>
    <xf numFmtId="0" fontId="3" fillId="0" borderId="0" xfId="0" applyFont="1"/>
    <xf numFmtId="164" fontId="4" fillId="0" borderId="0" xfId="1" applyFont="1" applyBorder="1" applyProtection="1"/>
    <xf numFmtId="164" fontId="0" fillId="0" borderId="17" xfId="1" applyFont="1" applyBorder="1" applyProtection="1"/>
    <xf numFmtId="164" fontId="5" fillId="0" borderId="7" xfId="1" applyFont="1" applyBorder="1" applyProtection="1"/>
    <xf numFmtId="164" fontId="5" fillId="0" borderId="8" xfId="1" applyFont="1" applyBorder="1" applyProtection="1"/>
    <xf numFmtId="164" fontId="5" fillId="0" borderId="14" xfId="1" applyFont="1" applyBorder="1" applyProtection="1"/>
    <xf numFmtId="164" fontId="5" fillId="0" borderId="13" xfId="1" applyFont="1" applyBorder="1" applyProtection="1"/>
    <xf numFmtId="164" fontId="5" fillId="0" borderId="18" xfId="1" applyFont="1" applyBorder="1" applyProtection="1"/>
    <xf numFmtId="164" fontId="5" fillId="0" borderId="16" xfId="1" applyFont="1" applyBorder="1" applyProtection="1"/>
    <xf numFmtId="164" fontId="5" fillId="0" borderId="10" xfId="1" applyFont="1" applyBorder="1" applyProtection="1"/>
    <xf numFmtId="164" fontId="5" fillId="0" borderId="19" xfId="1" applyFont="1" applyBorder="1" applyProtection="1"/>
    <xf numFmtId="164" fontId="5" fillId="0" borderId="11" xfId="1" applyFont="1" applyBorder="1" applyProtection="1"/>
    <xf numFmtId="164" fontId="5" fillId="0" borderId="12" xfId="1" applyFont="1" applyBorder="1" applyProtection="1"/>
    <xf numFmtId="164" fontId="5" fillId="0" borderId="20" xfId="1" applyFont="1" applyBorder="1" applyProtection="1"/>
    <xf numFmtId="164" fontId="6" fillId="0" borderId="7" xfId="1" applyFont="1" applyBorder="1" applyProtection="1"/>
    <xf numFmtId="164" fontId="7" fillId="0" borderId="5" xfId="1" applyFont="1" applyBorder="1" applyProtection="1"/>
    <xf numFmtId="164" fontId="7" fillId="0" borderId="6" xfId="1" applyFont="1" applyBorder="1" applyProtection="1"/>
    <xf numFmtId="164" fontId="7" fillId="0" borderId="21" xfId="1" applyFont="1" applyBorder="1" applyProtection="1"/>
    <xf numFmtId="164" fontId="7" fillId="0" borderId="16" xfId="1" applyFont="1" applyBorder="1" applyProtection="1"/>
    <xf numFmtId="164" fontId="7" fillId="0" borderId="10" xfId="1" applyFont="1" applyBorder="1" applyProtection="1"/>
    <xf numFmtId="164" fontId="7" fillId="0" borderId="19" xfId="1" applyFont="1" applyBorder="1" applyProtection="1"/>
    <xf numFmtId="164" fontId="7" fillId="0" borderId="11" xfId="1" applyFont="1" applyBorder="1" applyProtection="1"/>
    <xf numFmtId="164" fontId="7" fillId="0" borderId="12" xfId="1" applyFont="1" applyBorder="1" applyProtection="1"/>
    <xf numFmtId="164" fontId="7" fillId="0" borderId="20" xfId="1" applyFont="1" applyBorder="1" applyProtection="1"/>
    <xf numFmtId="164" fontId="8" fillId="0" borderId="7" xfId="1" applyFont="1" applyBorder="1" applyProtection="1"/>
    <xf numFmtId="165" fontId="5" fillId="0" borderId="7" xfId="1" applyNumberFormat="1" applyFont="1" applyBorder="1" applyAlignment="1" applyProtection="1">
      <alignment horizontal="right"/>
    </xf>
    <xf numFmtId="164" fontId="7" fillId="0" borderId="17" xfId="1" applyFont="1" applyBorder="1" applyProtection="1"/>
    <xf numFmtId="164" fontId="7" fillId="0" borderId="0" xfId="1" applyFont="1" applyBorder="1" applyProtection="1"/>
    <xf numFmtId="164" fontId="8" fillId="0" borderId="4" xfId="1" applyFont="1" applyBorder="1" applyProtection="1"/>
    <xf numFmtId="164" fontId="9" fillId="0" borderId="7" xfId="1" applyFont="1" applyBorder="1" applyProtection="1"/>
    <xf numFmtId="0" fontId="0" fillId="0" borderId="0" xfId="0" applyBorder="1"/>
    <xf numFmtId="164" fontId="6" fillId="0" borderId="8" xfId="1" applyFont="1" applyBorder="1" applyProtection="1"/>
    <xf numFmtId="164" fontId="8" fillId="0" borderId="8" xfId="1" applyFont="1" applyBorder="1" applyProtection="1"/>
    <xf numFmtId="165" fontId="5" fillId="0" borderId="8" xfId="1" applyNumberFormat="1" applyFont="1" applyBorder="1" applyAlignment="1" applyProtection="1">
      <alignment horizontal="right"/>
    </xf>
    <xf numFmtId="164" fontId="8" fillId="0" borderId="1" xfId="1" applyFont="1" applyBorder="1" applyProtection="1"/>
    <xf numFmtId="164" fontId="9" fillId="0" borderId="8" xfId="1" applyFont="1" applyBorder="1" applyProtection="1"/>
    <xf numFmtId="0" fontId="0" fillId="0" borderId="9" xfId="0" applyFont="1" applyBorder="1"/>
    <xf numFmtId="0" fontId="0" fillId="0" borderId="22" xfId="0" applyFont="1" applyBorder="1"/>
    <xf numFmtId="0" fontId="0" fillId="0" borderId="15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" xfId="0" applyFont="1" applyBorder="1"/>
    <xf numFmtId="0" fontId="0" fillId="0" borderId="10" xfId="0" applyBorder="1"/>
    <xf numFmtId="0" fontId="0" fillId="0" borderId="22" xfId="0" applyBorder="1"/>
  </cellXfs>
  <cellStyles count="8">
    <cellStyle name="Hodnota kontingenční tabulky" xfId="2" xr:uid="{00000000-0005-0000-0000-000000000000}"/>
    <cellStyle name="Kategorie kontingenční tabulky" xfId="3" xr:uid="{00000000-0005-0000-0000-000001000000}"/>
    <cellStyle name="Měna" xfId="1" builtinId="4"/>
    <cellStyle name="Nadpis kontingenční tabulky" xfId="4" xr:uid="{00000000-0005-0000-0000-000002000000}"/>
    <cellStyle name="Normální" xfId="0" builtinId="0"/>
    <cellStyle name="Pole kontingenční tabulky" xfId="5" xr:uid="{00000000-0005-0000-0000-000004000000}"/>
    <cellStyle name="Roh kontingenční tabulky" xfId="6" xr:uid="{00000000-0005-0000-0000-000005000000}"/>
    <cellStyle name="Výsledek kontingenční tabulky" xfId="7" xr:uid="{00000000-0005-0000-0000-000006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/>
        <horizontal/>
      </border>
    </dxf>
    <dxf>
      <border outline="0">
        <right style="medium">
          <color auto="1"/>
        </righ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K3:K56" totalsRowShown="0" dataDxfId="2" tableBorderDxfId="1">
  <autoFilter ref="K3:K56" xr:uid="{00000000-0009-0000-0100-000002000000}"/>
  <tableColumns count="1">
    <tableColumn id="1" xr3:uid="{00000000-0010-0000-0000-000001000000}" name="Sloupec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topLeftCell="F1" zoomScaleNormal="100" workbookViewId="0">
      <selection activeCell="P13" sqref="P13"/>
    </sheetView>
  </sheetViews>
  <sheetFormatPr defaultColWidth="8.7109375" defaultRowHeight="12.75" x14ac:dyDescent="0.2"/>
  <cols>
    <col min="1" max="1" width="3.7109375" style="1" hidden="1" customWidth="1"/>
    <col min="2" max="2" width="17.7109375" style="2" hidden="1" customWidth="1"/>
    <col min="3" max="5" width="15.7109375" style="2" hidden="1" customWidth="1"/>
    <col min="6" max="8" width="15.7109375" style="2" customWidth="1"/>
    <col min="9" max="9" width="14.85546875" style="2" customWidth="1"/>
    <col min="10" max="10" width="17" customWidth="1"/>
    <col min="11" max="11" width="49.85546875" customWidth="1"/>
  </cols>
  <sheetData>
    <row r="1" spans="1:11" ht="36" x14ac:dyDescent="0.55000000000000004">
      <c r="D1" s="3"/>
      <c r="E1" s="4" t="s">
        <v>9</v>
      </c>
      <c r="F1" s="4" t="s">
        <v>9</v>
      </c>
      <c r="G1" s="3"/>
      <c r="H1" s="3"/>
      <c r="I1" s="3"/>
      <c r="J1" s="5"/>
    </row>
    <row r="2" spans="1:11" ht="15" x14ac:dyDescent="0.25">
      <c r="B2" s="6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60</v>
      </c>
      <c r="J2" s="7" t="s">
        <v>61</v>
      </c>
    </row>
    <row r="3" spans="1:11" ht="13.5" thickBot="1" x14ac:dyDescent="0.25">
      <c r="D3" s="8"/>
      <c r="E3" s="9" t="s">
        <v>17</v>
      </c>
      <c r="F3" s="9" t="s">
        <v>17</v>
      </c>
      <c r="H3" s="2" t="s">
        <v>18</v>
      </c>
      <c r="K3" s="37" t="s">
        <v>59</v>
      </c>
    </row>
    <row r="4" spans="1:11" ht="15.75" thickBot="1" x14ac:dyDescent="0.3">
      <c r="A4" s="1" t="s">
        <v>19</v>
      </c>
      <c r="B4" s="10">
        <v>224741</v>
      </c>
      <c r="C4" s="10">
        <f t="shared" ref="C4:H4" si="0">B56</f>
        <v>236480</v>
      </c>
      <c r="D4" s="10">
        <f t="shared" si="0"/>
        <v>189099</v>
      </c>
      <c r="E4" s="11">
        <f t="shared" si="0"/>
        <v>135678.59999999998</v>
      </c>
      <c r="F4" s="11">
        <f t="shared" si="0"/>
        <v>144982.50999999998</v>
      </c>
      <c r="G4" s="11">
        <f t="shared" si="0"/>
        <v>283850.88</v>
      </c>
      <c r="H4" s="11">
        <f t="shared" si="0"/>
        <v>311094.68</v>
      </c>
      <c r="I4" s="11">
        <f>H56</f>
        <v>388710.41</v>
      </c>
      <c r="J4" s="11">
        <f>I56</f>
        <v>662686.40999999992</v>
      </c>
      <c r="K4" s="43" t="s">
        <v>20</v>
      </c>
    </row>
    <row r="5" spans="1:11" ht="15" x14ac:dyDescent="0.25">
      <c r="A5" s="1" t="s">
        <v>21</v>
      </c>
      <c r="B5" s="12">
        <v>20184</v>
      </c>
      <c r="C5" s="13">
        <v>69801</v>
      </c>
      <c r="D5" s="14">
        <v>87959</v>
      </c>
      <c r="E5" s="14">
        <v>0</v>
      </c>
      <c r="F5" s="14">
        <v>93559.02</v>
      </c>
      <c r="G5" s="14">
        <v>0</v>
      </c>
      <c r="H5" s="14">
        <v>0</v>
      </c>
      <c r="I5" s="14">
        <v>92000</v>
      </c>
      <c r="J5" s="14">
        <v>85000</v>
      </c>
      <c r="K5" s="50" t="s">
        <v>22</v>
      </c>
    </row>
    <row r="6" spans="1:11" ht="15" hidden="1" x14ac:dyDescent="0.25">
      <c r="B6" s="12">
        <v>0</v>
      </c>
      <c r="C6" s="13">
        <v>0</v>
      </c>
      <c r="D6" s="14">
        <v>19200</v>
      </c>
      <c r="E6" s="14">
        <v>27156</v>
      </c>
      <c r="F6" s="14">
        <v>0</v>
      </c>
      <c r="G6" s="14">
        <v>0</v>
      </c>
      <c r="H6" s="14"/>
      <c r="I6" s="14">
        <v>0</v>
      </c>
      <c r="J6" s="14">
        <v>0</v>
      </c>
      <c r="K6" s="44" t="s">
        <v>23</v>
      </c>
    </row>
    <row r="7" spans="1:11" ht="15" x14ac:dyDescent="0.25">
      <c r="A7" s="1" t="s">
        <v>24</v>
      </c>
      <c r="B7" s="15">
        <v>76261</v>
      </c>
      <c r="C7" s="16">
        <v>51443</v>
      </c>
      <c r="D7" s="17">
        <v>78874</v>
      </c>
      <c r="E7" s="17">
        <v>85604</v>
      </c>
      <c r="F7" s="17">
        <v>0</v>
      </c>
      <c r="G7" s="17">
        <v>0</v>
      </c>
      <c r="H7" s="17">
        <v>130117.72</v>
      </c>
      <c r="I7" s="17">
        <v>131246</v>
      </c>
      <c r="J7" s="17">
        <v>90000</v>
      </c>
      <c r="K7" s="45" t="s">
        <v>25</v>
      </c>
    </row>
    <row r="8" spans="1:11" ht="15" x14ac:dyDescent="0.25">
      <c r="A8" s="1" t="s">
        <v>26</v>
      </c>
      <c r="B8" s="15">
        <v>19100</v>
      </c>
      <c r="C8" s="16">
        <v>19000</v>
      </c>
      <c r="D8" s="17">
        <v>17700</v>
      </c>
      <c r="E8" s="17">
        <v>18900</v>
      </c>
      <c r="F8" s="17">
        <v>39500</v>
      </c>
      <c r="G8" s="17">
        <f>280*150</f>
        <v>42000</v>
      </c>
      <c r="H8" s="17">
        <v>0</v>
      </c>
      <c r="I8" s="17">
        <f>I32*150</f>
        <v>43950</v>
      </c>
      <c r="J8" s="17">
        <v>46350</v>
      </c>
      <c r="K8" s="45" t="s">
        <v>27</v>
      </c>
    </row>
    <row r="9" spans="1:11" ht="15" x14ac:dyDescent="0.25">
      <c r="A9" s="1" t="s">
        <v>28</v>
      </c>
      <c r="B9" s="15">
        <v>2700</v>
      </c>
      <c r="C9" s="16">
        <v>5400</v>
      </c>
      <c r="D9" s="17">
        <v>6000</v>
      </c>
      <c r="E9" s="17">
        <v>5700</v>
      </c>
      <c r="F9" s="17">
        <v>18750</v>
      </c>
      <c r="G9" s="17">
        <f>131*150</f>
        <v>19650</v>
      </c>
      <c r="H9" s="17">
        <v>0</v>
      </c>
      <c r="I9" s="17">
        <f>I45*150</f>
        <v>19050</v>
      </c>
      <c r="J9" s="17">
        <v>16200</v>
      </c>
      <c r="K9" s="45" t="s">
        <v>29</v>
      </c>
    </row>
    <row r="10" spans="1:11" ht="15" x14ac:dyDescent="0.25">
      <c r="A10" s="1" t="s">
        <v>30</v>
      </c>
      <c r="B10" s="18">
        <v>42000</v>
      </c>
      <c r="C10" s="19">
        <v>78000</v>
      </c>
      <c r="D10" s="20">
        <v>72000</v>
      </c>
      <c r="E10" s="20">
        <v>93000</v>
      </c>
      <c r="F10" s="20">
        <v>120000</v>
      </c>
      <c r="G10" s="20">
        <v>108000</v>
      </c>
      <c r="H10" s="20">
        <v>120000</v>
      </c>
      <c r="I10" s="20">
        <v>120000</v>
      </c>
      <c r="J10" s="20">
        <v>120000</v>
      </c>
      <c r="K10" s="46" t="s">
        <v>31</v>
      </c>
    </row>
    <row r="11" spans="1:11" ht="15" x14ac:dyDescent="0.25">
      <c r="B11" s="18"/>
      <c r="C11" s="19"/>
      <c r="D11" s="20"/>
      <c r="E11" s="20"/>
      <c r="F11" s="20">
        <v>0</v>
      </c>
      <c r="G11" s="20">
        <v>0</v>
      </c>
      <c r="H11" s="20">
        <v>335000</v>
      </c>
      <c r="I11" s="20">
        <v>385000</v>
      </c>
      <c r="J11" s="20">
        <v>385000</v>
      </c>
      <c r="K11" s="46" t="s">
        <v>32</v>
      </c>
    </row>
    <row r="12" spans="1:11" ht="15" x14ac:dyDescent="0.25">
      <c r="B12" s="18">
        <v>0</v>
      </c>
      <c r="C12" s="19">
        <v>0</v>
      </c>
      <c r="D12" s="20">
        <v>0</v>
      </c>
      <c r="E12" s="20">
        <v>14782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46" t="s">
        <v>33</v>
      </c>
    </row>
    <row r="13" spans="1:11" ht="15.75" thickBot="1" x14ac:dyDescent="0.3">
      <c r="A13" s="1" t="s">
        <v>34</v>
      </c>
      <c r="B13" s="18">
        <v>0</v>
      </c>
      <c r="C13" s="19">
        <v>10500</v>
      </c>
      <c r="D13" s="20">
        <v>11000</v>
      </c>
      <c r="E13" s="20">
        <v>20000</v>
      </c>
      <c r="F13" s="20">
        <v>20000</v>
      </c>
      <c r="G13" s="20">
        <v>0</v>
      </c>
      <c r="H13" s="20">
        <v>9000</v>
      </c>
      <c r="I13" s="20">
        <v>18000</v>
      </c>
      <c r="J13" s="20">
        <v>10000</v>
      </c>
      <c r="K13" s="46" t="s">
        <v>35</v>
      </c>
    </row>
    <row r="14" spans="1:11" ht="15.75" thickBot="1" x14ac:dyDescent="0.3">
      <c r="B14" s="21">
        <f>SUM(B5:B10)</f>
        <v>160245</v>
      </c>
      <c r="C14" s="21">
        <f t="shared" ref="C14:H14" si="1">SUM(C5:C13)</f>
        <v>234144</v>
      </c>
      <c r="D14" s="21">
        <f t="shared" si="1"/>
        <v>292733</v>
      </c>
      <c r="E14" s="21">
        <f t="shared" si="1"/>
        <v>265142</v>
      </c>
      <c r="F14" s="21">
        <f t="shared" si="1"/>
        <v>291809.02</v>
      </c>
      <c r="G14" s="21">
        <f t="shared" si="1"/>
        <v>169650</v>
      </c>
      <c r="H14" s="21">
        <f t="shared" si="1"/>
        <v>594117.72</v>
      </c>
      <c r="I14" s="38">
        <f>SUM(I5:I13)</f>
        <v>809246</v>
      </c>
      <c r="J14" s="38">
        <f>SUM(J5:J13)</f>
        <v>752550</v>
      </c>
      <c r="K14" s="43" t="s">
        <v>36</v>
      </c>
    </row>
    <row r="15" spans="1:11" x14ac:dyDescent="0.2">
      <c r="B15" s="9"/>
      <c r="J15" s="49"/>
      <c r="K15" s="37"/>
    </row>
    <row r="16" spans="1:11" ht="13.5" thickBot="1" x14ac:dyDescent="0.25">
      <c r="E16" s="9" t="s">
        <v>37</v>
      </c>
      <c r="F16" s="9" t="s">
        <v>37</v>
      </c>
      <c r="J16" s="49"/>
      <c r="K16" s="37"/>
    </row>
    <row r="17" spans="1:11" ht="15" x14ac:dyDescent="0.25">
      <c r="B17" s="22">
        <v>25412</v>
      </c>
      <c r="C17" s="23">
        <v>36257</v>
      </c>
      <c r="D17" s="24">
        <v>45365</v>
      </c>
      <c r="E17" s="24">
        <v>41172</v>
      </c>
      <c r="F17" s="24">
        <v>32591.75</v>
      </c>
      <c r="G17" s="24">
        <v>249</v>
      </c>
      <c r="H17" s="24">
        <v>5190</v>
      </c>
      <c r="I17" s="24">
        <v>38008</v>
      </c>
      <c r="J17" s="24">
        <v>50000</v>
      </c>
      <c r="K17" s="47" t="s">
        <v>6</v>
      </c>
    </row>
    <row r="18" spans="1:11" ht="15" x14ac:dyDescent="0.25">
      <c r="B18" s="25">
        <v>0</v>
      </c>
      <c r="C18" s="26">
        <v>3391</v>
      </c>
      <c r="D18" s="27">
        <v>0</v>
      </c>
      <c r="E18" s="27">
        <v>1500</v>
      </c>
      <c r="F18" s="27">
        <v>1500</v>
      </c>
      <c r="G18" s="27">
        <v>0</v>
      </c>
      <c r="H18" s="27">
        <v>16000</v>
      </c>
      <c r="I18" s="27">
        <v>20363</v>
      </c>
      <c r="J18" s="27">
        <v>30000</v>
      </c>
      <c r="K18" s="45" t="s">
        <v>1</v>
      </c>
    </row>
    <row r="19" spans="1:11" ht="15" x14ac:dyDescent="0.25">
      <c r="B19" s="25">
        <v>19202</v>
      </c>
      <c r="C19" s="26">
        <v>21543</v>
      </c>
      <c r="D19" s="27">
        <v>13257</v>
      </c>
      <c r="E19" s="27">
        <v>14747</v>
      </c>
      <c r="F19" s="27">
        <v>3848</v>
      </c>
      <c r="G19" s="27">
        <v>3986.2</v>
      </c>
      <c r="H19" s="27">
        <v>19332</v>
      </c>
      <c r="I19" s="27">
        <v>23835</v>
      </c>
      <c r="J19" s="27">
        <v>35000</v>
      </c>
      <c r="K19" s="45" t="s">
        <v>5</v>
      </c>
    </row>
    <row r="20" spans="1:11" ht="15" x14ac:dyDescent="0.25">
      <c r="B20" s="25">
        <v>0</v>
      </c>
      <c r="C20" s="26">
        <v>0</v>
      </c>
      <c r="D20" s="27">
        <v>148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45" t="s">
        <v>38</v>
      </c>
    </row>
    <row r="21" spans="1:11" ht="15" x14ac:dyDescent="0.25">
      <c r="B21" s="25">
        <v>11000</v>
      </c>
      <c r="C21" s="26">
        <v>12000</v>
      </c>
      <c r="D21" s="27">
        <v>12000</v>
      </c>
      <c r="E21" s="27">
        <v>10560</v>
      </c>
      <c r="F21" s="27">
        <v>10200</v>
      </c>
      <c r="G21" s="27">
        <v>0</v>
      </c>
      <c r="H21" s="27">
        <v>0</v>
      </c>
      <c r="I21" s="27">
        <v>0</v>
      </c>
      <c r="J21" s="27">
        <v>0</v>
      </c>
      <c r="K21" s="45" t="s">
        <v>2</v>
      </c>
    </row>
    <row r="22" spans="1:11" ht="15" x14ac:dyDescent="0.25">
      <c r="B22" s="25">
        <v>0</v>
      </c>
      <c r="C22" s="26">
        <v>23011</v>
      </c>
      <c r="D22" s="27">
        <v>13898</v>
      </c>
      <c r="E22" s="27">
        <v>9432</v>
      </c>
      <c r="F22" s="27">
        <v>46593</v>
      </c>
      <c r="G22" s="27">
        <v>0</v>
      </c>
      <c r="H22" s="27">
        <v>2689.99</v>
      </c>
      <c r="I22" s="27">
        <v>32728</v>
      </c>
      <c r="J22" s="27">
        <v>35000</v>
      </c>
      <c r="K22" s="45" t="s">
        <v>4</v>
      </c>
    </row>
    <row r="23" spans="1:11" ht="15" x14ac:dyDescent="0.25">
      <c r="B23" s="25">
        <v>1400</v>
      </c>
      <c r="C23" s="26">
        <v>1790</v>
      </c>
      <c r="D23" s="27">
        <v>660</v>
      </c>
      <c r="E23" s="27">
        <v>780</v>
      </c>
      <c r="F23" s="27">
        <v>100</v>
      </c>
      <c r="G23" s="27">
        <v>360</v>
      </c>
      <c r="H23" s="27">
        <v>1000</v>
      </c>
      <c r="I23" s="27">
        <v>1840</v>
      </c>
      <c r="J23" s="27">
        <v>5000</v>
      </c>
      <c r="K23" s="45" t="s">
        <v>7</v>
      </c>
    </row>
    <row r="24" spans="1:11" ht="15" x14ac:dyDescent="0.25">
      <c r="B24" s="25">
        <v>32056</v>
      </c>
      <c r="C24" s="26">
        <v>26959</v>
      </c>
      <c r="D24" s="27">
        <v>38137.9</v>
      </c>
      <c r="E24" s="27">
        <v>24920</v>
      </c>
      <c r="F24" s="27">
        <v>8185.9</v>
      </c>
      <c r="G24" s="27">
        <v>28901</v>
      </c>
      <c r="H24" s="27">
        <v>22918</v>
      </c>
      <c r="I24" s="27">
        <v>42560</v>
      </c>
      <c r="J24" s="27">
        <v>50000</v>
      </c>
      <c r="K24" s="45" t="s">
        <v>3</v>
      </c>
    </row>
    <row r="25" spans="1:11" ht="15" x14ac:dyDescent="0.25">
      <c r="B25" s="25">
        <v>13185</v>
      </c>
      <c r="C25" s="26">
        <f>32801+2610</f>
        <v>35411</v>
      </c>
      <c r="D25" s="27">
        <v>27393</v>
      </c>
      <c r="E25" s="27">
        <f>20705+12670</f>
        <v>33375</v>
      </c>
      <c r="F25" s="27">
        <v>19220</v>
      </c>
      <c r="G25" s="27">
        <v>12900</v>
      </c>
      <c r="H25" s="27">
        <v>39515</v>
      </c>
      <c r="I25" s="27">
        <v>41740</v>
      </c>
      <c r="J25" s="27">
        <v>47000</v>
      </c>
      <c r="K25" s="45" t="s">
        <v>39</v>
      </c>
    </row>
    <row r="26" spans="1:11" ht="15" x14ac:dyDescent="0.25">
      <c r="B26" s="28">
        <v>1851</v>
      </c>
      <c r="C26" s="29">
        <v>12934</v>
      </c>
      <c r="D26" s="30">
        <v>3777</v>
      </c>
      <c r="E26" s="30">
        <v>1338.09</v>
      </c>
      <c r="F26" s="30">
        <v>511</v>
      </c>
      <c r="G26" s="30">
        <v>153</v>
      </c>
      <c r="H26" s="30">
        <v>0</v>
      </c>
      <c r="I26" s="30">
        <v>1000</v>
      </c>
      <c r="J26" s="30">
        <v>4000</v>
      </c>
      <c r="K26" s="46" t="s">
        <v>0</v>
      </c>
    </row>
    <row r="27" spans="1:11" ht="15" x14ac:dyDescent="0.25">
      <c r="B27" s="28">
        <v>0</v>
      </c>
      <c r="C27" s="29">
        <v>0</v>
      </c>
      <c r="D27" s="30">
        <v>0</v>
      </c>
      <c r="E27" s="30">
        <v>14782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46" t="s">
        <v>40</v>
      </c>
    </row>
    <row r="28" spans="1:11" ht="15" x14ac:dyDescent="0.25">
      <c r="B28" s="28">
        <v>0</v>
      </c>
      <c r="C28" s="29">
        <v>0</v>
      </c>
      <c r="D28" s="30">
        <v>0</v>
      </c>
      <c r="E28" s="30">
        <v>5900</v>
      </c>
      <c r="F28" s="30">
        <v>2420</v>
      </c>
      <c r="G28" s="30">
        <v>4395</v>
      </c>
      <c r="H28" s="30">
        <v>2830</v>
      </c>
      <c r="I28" s="30">
        <v>1830</v>
      </c>
      <c r="J28" s="30">
        <v>5000</v>
      </c>
      <c r="K28" s="46" t="s">
        <v>8</v>
      </c>
    </row>
    <row r="29" spans="1:11" ht="15" x14ac:dyDescent="0.25">
      <c r="B29" s="28"/>
      <c r="C29" s="29"/>
      <c r="D29" s="30"/>
      <c r="E29" s="30"/>
      <c r="F29" s="30">
        <v>0</v>
      </c>
      <c r="G29" s="30">
        <v>0</v>
      </c>
      <c r="H29" s="30">
        <v>335000</v>
      </c>
      <c r="I29" s="30">
        <v>194000</v>
      </c>
      <c r="J29" s="30">
        <v>385000</v>
      </c>
      <c r="K29" s="46" t="s">
        <v>32</v>
      </c>
    </row>
    <row r="30" spans="1:11" ht="15.75" thickBot="1" x14ac:dyDescent="0.3">
      <c r="B30" s="28">
        <v>5535</v>
      </c>
      <c r="C30" s="29">
        <v>28547</v>
      </c>
      <c r="D30" s="30">
        <v>58400</v>
      </c>
      <c r="E30" s="30">
        <v>0</v>
      </c>
      <c r="F30" s="30">
        <v>0</v>
      </c>
      <c r="G30" s="30">
        <v>4080</v>
      </c>
      <c r="H30" s="30">
        <v>0</v>
      </c>
      <c r="I30" s="30">
        <v>0</v>
      </c>
      <c r="J30" s="30">
        <v>10000</v>
      </c>
      <c r="K30" s="46" t="s">
        <v>41</v>
      </c>
    </row>
    <row r="31" spans="1:11" ht="15.75" thickBot="1" x14ac:dyDescent="0.3">
      <c r="A31" s="1" t="s">
        <v>42</v>
      </c>
      <c r="B31" s="31">
        <f t="shared" ref="B31:H31" si="2">SUM(B17:B30)</f>
        <v>109641</v>
      </c>
      <c r="C31" s="31">
        <f t="shared" si="2"/>
        <v>201843</v>
      </c>
      <c r="D31" s="31">
        <f t="shared" si="2"/>
        <v>213035.9</v>
      </c>
      <c r="E31" s="31">
        <f t="shared" si="2"/>
        <v>158506.09</v>
      </c>
      <c r="F31" s="31">
        <f t="shared" si="2"/>
        <v>125169.65</v>
      </c>
      <c r="G31" s="31">
        <f t="shared" si="2"/>
        <v>55024.2</v>
      </c>
      <c r="H31" s="31">
        <f t="shared" si="2"/>
        <v>444474.99</v>
      </c>
      <c r="I31" s="39">
        <f>SUM(I17:I30)</f>
        <v>397904</v>
      </c>
      <c r="J31" s="39">
        <f>SUM(J17:J30)</f>
        <v>656000</v>
      </c>
      <c r="K31" s="43" t="s">
        <v>43</v>
      </c>
    </row>
    <row r="32" spans="1:11" ht="15.75" thickBot="1" x14ac:dyDescent="0.3">
      <c r="B32" s="32">
        <v>271</v>
      </c>
      <c r="C32" s="32">
        <v>273</v>
      </c>
      <c r="D32" s="32">
        <v>255</v>
      </c>
      <c r="E32" s="32">
        <v>262</v>
      </c>
      <c r="F32" s="32">
        <v>265</v>
      </c>
      <c r="G32" s="32">
        <v>280</v>
      </c>
      <c r="H32" s="32">
        <v>293</v>
      </c>
      <c r="I32" s="40">
        <v>293</v>
      </c>
      <c r="J32" s="40">
        <v>309</v>
      </c>
      <c r="K32" s="43" t="s">
        <v>44</v>
      </c>
    </row>
    <row r="33" spans="1:11" ht="15.75" thickBot="1" x14ac:dyDescent="0.3">
      <c r="B33" s="10">
        <f t="shared" ref="B33:H33" si="3">B31/B32</f>
        <v>404.57933579335793</v>
      </c>
      <c r="C33" s="10">
        <f t="shared" si="3"/>
        <v>739.35164835164835</v>
      </c>
      <c r="D33" s="10">
        <f t="shared" si="3"/>
        <v>835.43490196078426</v>
      </c>
      <c r="E33" s="10">
        <f t="shared" si="3"/>
        <v>604.98507633587781</v>
      </c>
      <c r="F33" s="10">
        <f t="shared" si="3"/>
        <v>472.33830188679241</v>
      </c>
      <c r="G33" s="10">
        <f t="shared" si="3"/>
        <v>196.51499999999999</v>
      </c>
      <c r="H33" s="10">
        <f t="shared" si="3"/>
        <v>1516.9794880546074</v>
      </c>
      <c r="I33" s="11">
        <f>I31/I32</f>
        <v>1358.0341296928327</v>
      </c>
      <c r="J33" s="11">
        <f>J31/J32</f>
        <v>2122.9773462783173</v>
      </c>
      <c r="K33" s="43" t="s">
        <v>45</v>
      </c>
    </row>
    <row r="34" spans="1:11" ht="15.75" thickBot="1" x14ac:dyDescent="0.3">
      <c r="B34" s="33"/>
      <c r="C34" s="34"/>
      <c r="D34" s="34"/>
      <c r="E34" s="34"/>
      <c r="F34" s="34"/>
      <c r="G34" s="34"/>
      <c r="H34" s="34"/>
      <c r="I34" s="34"/>
      <c r="J34" s="49"/>
      <c r="K34" s="37"/>
    </row>
    <row r="35" spans="1:11" ht="15" x14ac:dyDescent="0.25">
      <c r="B35" s="22">
        <v>0</v>
      </c>
      <c r="C35" s="23">
        <v>3630</v>
      </c>
      <c r="D35" s="24">
        <v>25334</v>
      </c>
      <c r="E35" s="24">
        <v>8491</v>
      </c>
      <c r="F35" s="24">
        <v>1179</v>
      </c>
      <c r="G35" s="24">
        <v>1826</v>
      </c>
      <c r="H35" s="24">
        <v>0</v>
      </c>
      <c r="I35" s="24">
        <v>45013</v>
      </c>
      <c r="J35" s="24">
        <v>50000</v>
      </c>
      <c r="K35" s="47" t="s">
        <v>6</v>
      </c>
    </row>
    <row r="36" spans="1:11" ht="15" x14ac:dyDescent="0.25">
      <c r="B36" s="25">
        <v>2769</v>
      </c>
      <c r="C36" s="26">
        <v>0</v>
      </c>
      <c r="D36" s="27">
        <v>0</v>
      </c>
      <c r="E36" s="27">
        <v>1826.1</v>
      </c>
      <c r="F36" s="27">
        <v>267</v>
      </c>
      <c r="G36" s="27">
        <v>13565</v>
      </c>
      <c r="H36" s="27">
        <v>0</v>
      </c>
      <c r="I36" s="27">
        <v>0</v>
      </c>
      <c r="J36" s="27">
        <v>2000</v>
      </c>
      <c r="K36" s="45" t="s">
        <v>46</v>
      </c>
    </row>
    <row r="37" spans="1:11" ht="15" x14ac:dyDescent="0.25">
      <c r="B37" s="25">
        <v>0</v>
      </c>
      <c r="C37" s="26">
        <v>22050</v>
      </c>
      <c r="D37" s="27">
        <v>52300</v>
      </c>
      <c r="E37" s="27">
        <v>19420</v>
      </c>
      <c r="F37" s="27">
        <v>0</v>
      </c>
      <c r="G37" s="27">
        <v>0</v>
      </c>
      <c r="H37" s="27">
        <v>36000</v>
      </c>
      <c r="I37" s="27">
        <v>32498</v>
      </c>
      <c r="J37" s="27">
        <v>35000</v>
      </c>
      <c r="K37" s="45" t="s">
        <v>2</v>
      </c>
    </row>
    <row r="38" spans="1:11" ht="15" x14ac:dyDescent="0.25">
      <c r="B38" s="25"/>
      <c r="C38" s="26"/>
      <c r="D38" s="27"/>
      <c r="E38" s="27"/>
      <c r="F38" s="27">
        <v>0</v>
      </c>
      <c r="G38" s="27">
        <v>0</v>
      </c>
      <c r="H38" s="27">
        <v>2000</v>
      </c>
      <c r="I38" s="27">
        <v>25970</v>
      </c>
      <c r="J38" s="27">
        <v>28000</v>
      </c>
      <c r="K38" s="45" t="s">
        <v>1</v>
      </c>
    </row>
    <row r="39" spans="1:11" ht="15" x14ac:dyDescent="0.25">
      <c r="B39" s="25">
        <v>0</v>
      </c>
      <c r="C39" s="26">
        <v>1556</v>
      </c>
      <c r="D39" s="27">
        <v>0</v>
      </c>
      <c r="E39" s="27">
        <v>29637.9</v>
      </c>
      <c r="F39" s="27">
        <v>1616</v>
      </c>
      <c r="G39" s="27">
        <v>0</v>
      </c>
      <c r="H39" s="27">
        <v>0</v>
      </c>
      <c r="I39" s="27">
        <v>0</v>
      </c>
      <c r="J39" s="27">
        <v>0</v>
      </c>
      <c r="K39" s="45" t="s">
        <v>4</v>
      </c>
    </row>
    <row r="40" spans="1:11" ht="15" x14ac:dyDescent="0.25">
      <c r="B40" s="25">
        <v>2628</v>
      </c>
      <c r="C40" s="26">
        <v>2731</v>
      </c>
      <c r="D40" s="27">
        <v>2245.5</v>
      </c>
      <c r="E40" s="27">
        <v>4435</v>
      </c>
      <c r="F40" s="27">
        <v>15704</v>
      </c>
      <c r="G40" s="27">
        <v>39445</v>
      </c>
      <c r="H40" s="27">
        <v>12773</v>
      </c>
      <c r="I40" s="27">
        <v>5737</v>
      </c>
      <c r="J40" s="27">
        <v>10000</v>
      </c>
      <c r="K40" s="45" t="s">
        <v>3</v>
      </c>
    </row>
    <row r="41" spans="1:11" ht="15" x14ac:dyDescent="0.25">
      <c r="B41" s="25">
        <v>16550</v>
      </c>
      <c r="C41" s="26">
        <v>23980</v>
      </c>
      <c r="D41" s="27">
        <v>24555</v>
      </c>
      <c r="E41" s="27">
        <v>770</v>
      </c>
      <c r="F41" s="27">
        <v>6930</v>
      </c>
      <c r="G41" s="27">
        <v>8180</v>
      </c>
      <c r="H41" s="27">
        <v>13390</v>
      </c>
      <c r="I41" s="27">
        <v>13800</v>
      </c>
      <c r="J41" s="27">
        <v>15000</v>
      </c>
      <c r="K41" s="45" t="s">
        <v>39</v>
      </c>
    </row>
    <row r="42" spans="1:11" ht="15" x14ac:dyDescent="0.25">
      <c r="B42" s="25">
        <v>0</v>
      </c>
      <c r="C42" s="26">
        <v>3090</v>
      </c>
      <c r="D42" s="27">
        <v>0</v>
      </c>
      <c r="E42" s="27">
        <v>10978</v>
      </c>
      <c r="F42" s="27">
        <v>0</v>
      </c>
      <c r="G42" s="27">
        <v>20400</v>
      </c>
      <c r="H42" s="27">
        <v>0</v>
      </c>
      <c r="I42" s="27">
        <v>5737</v>
      </c>
      <c r="J42" s="27">
        <v>7000</v>
      </c>
      <c r="K42" s="45" t="s">
        <v>0</v>
      </c>
    </row>
    <row r="43" spans="1:11" ht="15.75" thickBot="1" x14ac:dyDescent="0.3">
      <c r="B43" s="28">
        <v>15000</v>
      </c>
      <c r="C43" s="29">
        <v>21990</v>
      </c>
      <c r="D43" s="30">
        <v>26070</v>
      </c>
      <c r="E43" s="30">
        <v>19400</v>
      </c>
      <c r="F43" s="30">
        <v>1000</v>
      </c>
      <c r="G43" s="30">
        <v>0</v>
      </c>
      <c r="H43" s="30">
        <v>0</v>
      </c>
      <c r="I43" s="30">
        <v>0</v>
      </c>
      <c r="J43" s="30">
        <v>2000</v>
      </c>
      <c r="K43" s="46" t="s">
        <v>41</v>
      </c>
    </row>
    <row r="44" spans="1:11" ht="15.75" thickBot="1" x14ac:dyDescent="0.3">
      <c r="A44" s="1" t="s">
        <v>47</v>
      </c>
      <c r="B44" s="35">
        <f t="shared" ref="B44:H44" si="4">SUM(B35:B43)</f>
        <v>36947</v>
      </c>
      <c r="C44" s="35">
        <f t="shared" si="4"/>
        <v>79027</v>
      </c>
      <c r="D44" s="35">
        <f t="shared" si="4"/>
        <v>130504.5</v>
      </c>
      <c r="E44" s="35">
        <f t="shared" si="4"/>
        <v>94958</v>
      </c>
      <c r="F44" s="35">
        <f t="shared" si="4"/>
        <v>26696</v>
      </c>
      <c r="G44" s="35">
        <f t="shared" si="4"/>
        <v>83416</v>
      </c>
      <c r="H44" s="35">
        <f t="shared" si="4"/>
        <v>64163</v>
      </c>
      <c r="I44" s="41">
        <f>SUM(I35:I43)</f>
        <v>128755</v>
      </c>
      <c r="J44" s="41">
        <f>SUM(J35:J43)</f>
        <v>149000</v>
      </c>
      <c r="K44" s="48" t="s">
        <v>48</v>
      </c>
    </row>
    <row r="45" spans="1:11" ht="15.75" thickBot="1" x14ac:dyDescent="0.3">
      <c r="B45" s="32">
        <v>102</v>
      </c>
      <c r="C45" s="32">
        <v>107</v>
      </c>
      <c r="D45" s="32">
        <v>105</v>
      </c>
      <c r="E45" s="32">
        <v>110</v>
      </c>
      <c r="F45" s="32">
        <v>125</v>
      </c>
      <c r="G45" s="32">
        <v>131</v>
      </c>
      <c r="H45" s="32">
        <v>127</v>
      </c>
      <c r="I45" s="40">
        <v>127</v>
      </c>
      <c r="J45" s="40">
        <v>108</v>
      </c>
      <c r="K45" s="43" t="s">
        <v>49</v>
      </c>
    </row>
    <row r="46" spans="1:11" ht="15.75" thickBot="1" x14ac:dyDescent="0.3">
      <c r="B46" s="10">
        <f t="shared" ref="B46:H46" si="5">B44/B45</f>
        <v>362.22549019607845</v>
      </c>
      <c r="C46" s="10">
        <f t="shared" si="5"/>
        <v>738.57009345794393</v>
      </c>
      <c r="D46" s="10">
        <f t="shared" si="5"/>
        <v>1242.9000000000001</v>
      </c>
      <c r="E46" s="10">
        <f t="shared" si="5"/>
        <v>863.25454545454545</v>
      </c>
      <c r="F46" s="10">
        <f t="shared" si="5"/>
        <v>213.56800000000001</v>
      </c>
      <c r="G46" s="10">
        <f t="shared" si="5"/>
        <v>636.76335877862596</v>
      </c>
      <c r="H46" s="10">
        <f t="shared" si="5"/>
        <v>505.22047244094489</v>
      </c>
      <c r="I46" s="11">
        <f>I44/I45</f>
        <v>1013.8188976377953</v>
      </c>
      <c r="J46" s="11">
        <f>J44/J45</f>
        <v>1379.6296296296296</v>
      </c>
      <c r="K46" s="43" t="s">
        <v>45</v>
      </c>
    </row>
    <row r="47" spans="1:11" ht="15.75" thickBot="1" x14ac:dyDescent="0.3">
      <c r="B47" s="33"/>
      <c r="C47" s="34"/>
      <c r="D47" s="34"/>
      <c r="E47" s="34"/>
      <c r="F47" s="34"/>
      <c r="G47" s="34"/>
      <c r="H47" s="34"/>
      <c r="I47" s="34"/>
      <c r="J47" s="49"/>
      <c r="K47" s="37"/>
    </row>
    <row r="48" spans="1:11" ht="15" x14ac:dyDescent="0.25">
      <c r="B48" s="22">
        <v>0</v>
      </c>
      <c r="C48" s="23">
        <v>9</v>
      </c>
      <c r="D48" s="24">
        <v>543</v>
      </c>
      <c r="E48" s="24">
        <v>1026</v>
      </c>
      <c r="F48" s="24">
        <v>452</v>
      </c>
      <c r="G48" s="24"/>
      <c r="H48" s="24">
        <v>40</v>
      </c>
      <c r="I48" s="24">
        <v>1070</v>
      </c>
      <c r="J48" s="24">
        <v>1500</v>
      </c>
      <c r="K48" s="47" t="s">
        <v>50</v>
      </c>
    </row>
    <row r="49" spans="1:11" ht="15" x14ac:dyDescent="0.25">
      <c r="B49" s="25">
        <v>600</v>
      </c>
      <c r="C49" s="26">
        <v>600</v>
      </c>
      <c r="D49" s="27">
        <v>600</v>
      </c>
      <c r="E49" s="27">
        <v>600</v>
      </c>
      <c r="F49" s="27">
        <v>600</v>
      </c>
      <c r="G49" s="27">
        <v>600</v>
      </c>
      <c r="H49" s="27">
        <v>600</v>
      </c>
      <c r="I49" s="27">
        <v>600</v>
      </c>
      <c r="J49" s="27">
        <v>600</v>
      </c>
      <c r="K49" s="45" t="s">
        <v>51</v>
      </c>
    </row>
    <row r="50" spans="1:11" ht="15" x14ac:dyDescent="0.25">
      <c r="B50" s="28">
        <v>0</v>
      </c>
      <c r="C50" s="29">
        <v>46</v>
      </c>
      <c r="D50" s="30">
        <v>23</v>
      </c>
      <c r="E50" s="30">
        <v>44</v>
      </c>
      <c r="F50" s="30">
        <v>23</v>
      </c>
      <c r="G50" s="30">
        <v>85</v>
      </c>
      <c r="H50" s="30">
        <v>0</v>
      </c>
      <c r="I50" s="30">
        <v>200</v>
      </c>
      <c r="J50" s="30">
        <v>250</v>
      </c>
      <c r="K50" s="46" t="s">
        <v>52</v>
      </c>
    </row>
    <row r="51" spans="1:11" ht="15" x14ac:dyDescent="0.25">
      <c r="B51" s="28">
        <v>1190</v>
      </c>
      <c r="C51" s="29">
        <v>0</v>
      </c>
      <c r="D51" s="30">
        <v>1134</v>
      </c>
      <c r="E51" s="30">
        <v>0</v>
      </c>
      <c r="F51" s="30">
        <v>0</v>
      </c>
      <c r="G51" s="30"/>
      <c r="H51" s="30">
        <v>6500</v>
      </c>
      <c r="I51" s="30">
        <v>5998</v>
      </c>
      <c r="J51" s="30">
        <v>7000</v>
      </c>
      <c r="K51" s="46" t="s">
        <v>53</v>
      </c>
    </row>
    <row r="52" spans="1:11" ht="15.75" thickBot="1" x14ac:dyDescent="0.3">
      <c r="B52" s="28">
        <v>128</v>
      </c>
      <c r="C52" s="29">
        <v>0</v>
      </c>
      <c r="D52" s="30">
        <v>313</v>
      </c>
      <c r="E52" s="30">
        <v>704</v>
      </c>
      <c r="F52" s="30">
        <v>0</v>
      </c>
      <c r="G52" s="30">
        <v>3281</v>
      </c>
      <c r="H52" s="30">
        <v>724</v>
      </c>
      <c r="I52" s="30">
        <v>743</v>
      </c>
      <c r="J52" s="30">
        <v>1000</v>
      </c>
      <c r="K52" s="46" t="s">
        <v>54</v>
      </c>
    </row>
    <row r="53" spans="1:11" ht="15.75" thickBot="1" x14ac:dyDescent="0.3">
      <c r="A53" s="1" t="s">
        <v>55</v>
      </c>
      <c r="B53" s="31">
        <f t="shared" ref="B53:H53" si="6">SUM(B48:B52)</f>
        <v>1918</v>
      </c>
      <c r="C53" s="31">
        <f t="shared" si="6"/>
        <v>655</v>
      </c>
      <c r="D53" s="31">
        <f t="shared" si="6"/>
        <v>2613</v>
      </c>
      <c r="E53" s="31">
        <f t="shared" si="6"/>
        <v>2374</v>
      </c>
      <c r="F53" s="31">
        <f t="shared" si="6"/>
        <v>1075</v>
      </c>
      <c r="G53" s="31">
        <f t="shared" si="6"/>
        <v>3966</v>
      </c>
      <c r="H53" s="31">
        <f t="shared" si="6"/>
        <v>7864</v>
      </c>
      <c r="I53" s="39">
        <f>SUM(I48:I52)</f>
        <v>8611</v>
      </c>
      <c r="J53" s="39">
        <f>SUM(J48:J52)</f>
        <v>10350</v>
      </c>
      <c r="K53" s="43" t="s">
        <v>56</v>
      </c>
    </row>
    <row r="54" spans="1:11" ht="15.75" thickBot="1" x14ac:dyDescent="0.3">
      <c r="B54" s="33"/>
      <c r="C54" s="34"/>
      <c r="D54" s="34"/>
      <c r="E54" s="34"/>
      <c r="F54" s="34"/>
      <c r="G54" s="34"/>
      <c r="H54" s="34"/>
      <c r="I54" s="34"/>
      <c r="J54" s="49"/>
      <c r="K54" s="37"/>
    </row>
    <row r="55" spans="1:11" ht="21" customHeight="1" thickBot="1" x14ac:dyDescent="0.3">
      <c r="B55" s="31">
        <f t="shared" ref="B55:H55" si="7">B31+B44+B53</f>
        <v>148506</v>
      </c>
      <c r="C55" s="31">
        <f t="shared" si="7"/>
        <v>281525</v>
      </c>
      <c r="D55" s="31">
        <f t="shared" si="7"/>
        <v>346153.4</v>
      </c>
      <c r="E55" s="31">
        <f t="shared" si="7"/>
        <v>255838.09</v>
      </c>
      <c r="F55" s="31">
        <f t="shared" si="7"/>
        <v>152940.65</v>
      </c>
      <c r="G55" s="31">
        <f t="shared" si="7"/>
        <v>142406.20000000001</v>
      </c>
      <c r="H55" s="31">
        <f t="shared" si="7"/>
        <v>516501.99</v>
      </c>
      <c r="I55" s="39">
        <f>I31+I44+I53</f>
        <v>535270</v>
      </c>
      <c r="J55" s="39">
        <f>J31+J44+J53</f>
        <v>815350</v>
      </c>
      <c r="K55" s="43" t="s">
        <v>57</v>
      </c>
    </row>
    <row r="56" spans="1:11" ht="19.5" customHeight="1" thickBot="1" x14ac:dyDescent="0.25">
      <c r="B56" s="36">
        <f t="shared" ref="B56:H56" si="8">B14-B55+B4</f>
        <v>236480</v>
      </c>
      <c r="C56" s="36">
        <f t="shared" si="8"/>
        <v>189099</v>
      </c>
      <c r="D56" s="36">
        <f t="shared" si="8"/>
        <v>135678.59999999998</v>
      </c>
      <c r="E56" s="36">
        <f t="shared" si="8"/>
        <v>144982.50999999998</v>
      </c>
      <c r="F56" s="36">
        <f t="shared" si="8"/>
        <v>283850.88</v>
      </c>
      <c r="G56" s="36">
        <f t="shared" si="8"/>
        <v>311094.68</v>
      </c>
      <c r="H56" s="36">
        <f t="shared" si="8"/>
        <v>388710.41</v>
      </c>
      <c r="I56" s="42">
        <f>I14-I55+I4</f>
        <v>662686.40999999992</v>
      </c>
      <c r="J56" s="42">
        <f>J14-J55+J4</f>
        <v>599886.40999999992</v>
      </c>
      <c r="K56" s="48" t="s">
        <v>58</v>
      </c>
    </row>
  </sheetData>
  <printOptions horizontalCentered="1"/>
  <pageMargins left="0.118055555555556" right="0.118055555555556" top="0.78749999999999998" bottom="0.39374999999999999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Financování</vt:lpstr>
      <vt:lpstr>Arkusz1</vt:lpstr>
    </vt:vector>
  </TitlesOfParts>
  <Company>Mosty u Jabl.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Kohut Tomáš</dc:creator>
  <dc:description/>
  <cp:lastModifiedBy>Veronika Sikorová</cp:lastModifiedBy>
  <cp:revision>6</cp:revision>
  <cp:lastPrinted>2022-12-12T18:31:09Z</cp:lastPrinted>
  <dcterms:created xsi:type="dcterms:W3CDTF">2002-12-22T09:42:18Z</dcterms:created>
  <dcterms:modified xsi:type="dcterms:W3CDTF">2024-02-19T10:51:01Z</dcterms:modified>
  <dc:language>cs-CZ</dc:language>
</cp:coreProperties>
</file>